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lý NTB\UJEP\2024\Kombi\"/>
    </mc:Choice>
  </mc:AlternateContent>
  <xr:revisionPtr revIDLastSave="0" documentId="8_{18B26B14-6BE0-4D06-B56C-A38DA5093BE5}" xr6:coauthVersionLast="47" xr6:coauthVersionMax="47" xr10:uidLastSave="{00000000-0000-0000-0000-000000000000}"/>
  <bookViews>
    <workbookView xWindow="-120" yWindow="-120" windowWidth="29040" windowHeight="15720" xr2:uid="{B890B8DC-3282-462E-81F3-E25744F33304}"/>
  </bookViews>
  <sheets>
    <sheet name="List1" sheetId="12" r:id="rId1"/>
    <sheet name="KPI" sheetId="3" r:id="rId2"/>
    <sheet name="KPI B" sheetId="7" r:id="rId3"/>
    <sheet name="KPI celorok" sheetId="8" r:id="rId4"/>
    <sheet name="KPI ZV" sheetId="6" r:id="rId5"/>
    <sheet name="KPI ZV Výpočet" sheetId="9" r:id="rId6"/>
    <sheet name="KPI kvalita" sheetId="10" r:id="rId7"/>
    <sheet name="KPI kvalita výpočet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G7" i="11"/>
  <c r="G6" i="11"/>
  <c r="H5" i="11"/>
  <c r="G5" i="11"/>
  <c r="G7" i="10"/>
  <c r="G6" i="10"/>
  <c r="G5" i="10"/>
  <c r="G6" i="9"/>
  <c r="G7" i="9"/>
  <c r="G5" i="9"/>
  <c r="F6" i="9"/>
  <c r="F5" i="9"/>
  <c r="G8" i="8"/>
  <c r="F8" i="8"/>
  <c r="F7" i="8"/>
  <c r="G7" i="8" s="1"/>
  <c r="F6" i="8"/>
  <c r="G6" i="8" s="1"/>
  <c r="E15" i="8"/>
  <c r="E14" i="8"/>
  <c r="E13" i="8"/>
  <c r="F9" i="7"/>
  <c r="G8" i="7"/>
  <c r="G7" i="7"/>
  <c r="G6" i="7"/>
  <c r="F8" i="7"/>
  <c r="F7" i="7"/>
  <c r="F6" i="7"/>
  <c r="E15" i="7"/>
  <c r="E14" i="7"/>
  <c r="E13" i="7"/>
  <c r="H5" i="10" l="1"/>
  <c r="H5" i="9"/>
  <c r="E16" i="8"/>
  <c r="G9" i="8"/>
  <c r="H6" i="8" s="1"/>
  <c r="E16" i="7"/>
  <c r="G9" i="7" l="1"/>
  <c r="H6" i="7" s="1"/>
</calcChain>
</file>

<file path=xl/sharedStrings.xml><?xml version="1.0" encoding="utf-8"?>
<sst xmlns="http://schemas.openxmlformats.org/spreadsheetml/2006/main" count="130" uniqueCount="42">
  <si>
    <t>Ukazatel</t>
  </si>
  <si>
    <t>Váha ukazatele</t>
  </si>
  <si>
    <t>Výnos z prodejů</t>
  </si>
  <si>
    <t>ZV od klientů</t>
  </si>
  <si>
    <t>95% spokojenost</t>
  </si>
  <si>
    <t>180 ks</t>
  </si>
  <si>
    <t>A</t>
  </si>
  <si>
    <t>B</t>
  </si>
  <si>
    <t>C</t>
  </si>
  <si>
    <t>Cíl 2024</t>
  </si>
  <si>
    <t>Plnění prodejních plánů</t>
  </si>
  <si>
    <t>Prodej produktu A</t>
  </si>
  <si>
    <t>Prodej produktu B</t>
  </si>
  <si>
    <t>Prodej produktu C</t>
  </si>
  <si>
    <t>Celkový finanční objem prodejů</t>
  </si>
  <si>
    <t>Produkt</t>
  </si>
  <si>
    <t>jednotková cena</t>
  </si>
  <si>
    <t>90 ks</t>
  </si>
  <si>
    <t>145 ks</t>
  </si>
  <si>
    <t>30 000 CZK</t>
  </si>
  <si>
    <t>Prodeje k 30.9.2024</t>
  </si>
  <si>
    <t>cíl k 30.9.2024</t>
  </si>
  <si>
    <t>Plnění k 30.9.</t>
  </si>
  <si>
    <t>Sumární alikvótní plnění cílů k 30.9.</t>
  </si>
  <si>
    <t>Prodej od 1.10.</t>
  </si>
  <si>
    <t>Celkový výsledek 2024</t>
  </si>
  <si>
    <t>Plnění 2024</t>
  </si>
  <si>
    <t>Sumární plnění cílů 2024</t>
  </si>
  <si>
    <t>Skutečnost k 30.9.</t>
  </si>
  <si>
    <t>130 ks</t>
  </si>
  <si>
    <t>Cíl hodnota</t>
  </si>
  <si>
    <t>Skutečnost hodnota</t>
  </si>
  <si>
    <t>Skutečnost 30.9.</t>
  </si>
  <si>
    <t>Prodeje produktu Z</t>
  </si>
  <si>
    <t>Finanční výnos</t>
  </si>
  <si>
    <t>3600 ks</t>
  </si>
  <si>
    <t>Skutečnost k 31.12.2024</t>
  </si>
  <si>
    <t>3300 ks</t>
  </si>
  <si>
    <t>Podíl reklamací/nekvalita</t>
  </si>
  <si>
    <t>ks</t>
  </si>
  <si>
    <t>Kč</t>
  </si>
  <si>
    <t>Alikvótní plnění cílů ke 30.9.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</si>
</sst>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9" fontId="0" fillId="0" borderId="1" xfId="0" applyNumberFormat="1" applyBorder="1"/>
    <xf numFmtId="0" fontId="1" fillId="2" borderId="1" xfId="0" applyFont="1" applyFill="1" applyBorder="1" applyAlignment="1">
      <alignment wrapText="1"/>
    </xf>
    <xf numFmtId="6" fontId="0" fillId="0" borderId="0" xfId="0" applyNumberFormat="1"/>
    <xf numFmtId="9" fontId="0" fillId="0" borderId="0" xfId="0" applyNumberFormat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wrapText="1"/>
    </xf>
    <xf numFmtId="9" fontId="0" fillId="0" borderId="0" xfId="0" applyNumberForma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0" fillId="0" borderId="10" xfId="0" applyNumberFormat="1" applyBorder="1"/>
    <xf numFmtId="0" fontId="0" fillId="0" borderId="11" xfId="0" applyBorder="1"/>
    <xf numFmtId="9" fontId="0" fillId="0" borderId="12" xfId="0" applyNumberFormat="1" applyBorder="1"/>
    <xf numFmtId="0" fontId="0" fillId="2" borderId="16" xfId="1" applyNumberFormat="1" applyFont="1" applyFill="1" applyBorder="1"/>
    <xf numFmtId="0" fontId="0" fillId="2" borderId="7" xfId="1" applyNumberFormat="1" applyFont="1" applyFill="1" applyBorder="1"/>
    <xf numFmtId="0" fontId="0" fillId="2" borderId="9" xfId="0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6" fontId="0" fillId="2" borderId="16" xfId="1" applyNumberFormat="1" applyFont="1" applyFill="1" applyBorder="1"/>
    <xf numFmtId="9" fontId="0" fillId="0" borderId="10" xfId="1" applyFont="1" applyBorder="1"/>
    <xf numFmtId="0" fontId="0" fillId="0" borderId="8" xfId="0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9" fontId="0" fillId="0" borderId="11" xfId="0" applyNumberFormat="1" applyBorder="1"/>
    <xf numFmtId="0" fontId="0" fillId="0" borderId="14" xfId="0" applyBorder="1" applyAlignment="1">
      <alignment horizontal="center" vertical="center" wrapText="1"/>
    </xf>
    <xf numFmtId="9" fontId="0" fillId="0" borderId="11" xfId="0" applyNumberFormat="1" applyBorder="1" applyAlignment="1">
      <alignment horizontal="right"/>
    </xf>
    <xf numFmtId="9" fontId="0" fillId="2" borderId="9" xfId="1" applyFont="1" applyFill="1" applyBorder="1"/>
    <xf numFmtId="164" fontId="0" fillId="0" borderId="12" xfId="0" applyNumberFormat="1" applyBorder="1"/>
    <xf numFmtId="0" fontId="4" fillId="4" borderId="0" xfId="0" applyFont="1" applyFill="1"/>
    <xf numFmtId="0" fontId="4" fillId="4" borderId="9" xfId="1" applyNumberFormat="1" applyFont="1" applyFill="1" applyBorder="1"/>
    <xf numFmtId="9" fontId="4" fillId="4" borderId="18" xfId="0" applyNumberFormat="1" applyFont="1" applyFill="1" applyBorder="1"/>
    <xf numFmtId="10" fontId="3" fillId="0" borderId="17" xfId="0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6429-5D8E-4A41-9EF6-4F0946C64FCD}">
  <dimension ref="A1"/>
  <sheetViews>
    <sheetView tabSelected="1" workbookViewId="0">
      <selection activeCell="F6" sqref="F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7B3F-A27B-4ACC-BBF0-9D28065B8B08}">
  <sheetPr>
    <tabColor theme="9" tint="0.59999389629810485"/>
  </sheetPr>
  <dimension ref="B5:D15"/>
  <sheetViews>
    <sheetView zoomScale="175" zoomScaleNormal="175" workbookViewId="0">
      <selection activeCell="E13" sqref="E13"/>
    </sheetView>
  </sheetViews>
  <sheetFormatPr defaultRowHeight="15" x14ac:dyDescent="0.25"/>
  <cols>
    <col min="2" max="2" width="29.7109375" bestFit="1" customWidth="1"/>
    <col min="3" max="3" width="15.140625" customWidth="1"/>
    <col min="4" max="4" width="16" bestFit="1" customWidth="1"/>
  </cols>
  <sheetData>
    <row r="5" spans="2:4" x14ac:dyDescent="0.25">
      <c r="B5" s="1" t="s">
        <v>0</v>
      </c>
      <c r="C5" s="4" t="s">
        <v>1</v>
      </c>
      <c r="D5" s="1" t="s">
        <v>9</v>
      </c>
    </row>
    <row r="6" spans="2:4" x14ac:dyDescent="0.25">
      <c r="B6" s="2" t="s">
        <v>11</v>
      </c>
      <c r="C6" s="3">
        <v>0.2</v>
      </c>
      <c r="D6" s="2" t="s">
        <v>5</v>
      </c>
    </row>
    <row r="7" spans="2:4" x14ac:dyDescent="0.25">
      <c r="B7" s="2" t="s">
        <v>12</v>
      </c>
      <c r="C7" s="3">
        <v>0.25</v>
      </c>
      <c r="D7" s="2" t="s">
        <v>18</v>
      </c>
    </row>
    <row r="8" spans="2:4" x14ac:dyDescent="0.25">
      <c r="B8" s="2" t="s">
        <v>13</v>
      </c>
      <c r="C8" s="3">
        <v>0.25</v>
      </c>
      <c r="D8" s="2" t="s">
        <v>17</v>
      </c>
    </row>
    <row r="9" spans="2:4" x14ac:dyDescent="0.25">
      <c r="B9" s="2" t="s">
        <v>14</v>
      </c>
      <c r="C9" s="3">
        <v>0.3</v>
      </c>
      <c r="D9" s="2" t="s">
        <v>19</v>
      </c>
    </row>
    <row r="12" spans="2:4" x14ac:dyDescent="0.25">
      <c r="B12" t="s">
        <v>15</v>
      </c>
      <c r="C12" t="s">
        <v>16</v>
      </c>
    </row>
    <row r="13" spans="2:4" x14ac:dyDescent="0.25">
      <c r="B13" t="s">
        <v>6</v>
      </c>
      <c r="C13" s="5">
        <v>50</v>
      </c>
    </row>
    <row r="14" spans="2:4" x14ac:dyDescent="0.25">
      <c r="B14" t="s">
        <v>7</v>
      </c>
      <c r="C14" s="5">
        <v>75</v>
      </c>
    </row>
    <row r="15" spans="2:4" x14ac:dyDescent="0.25">
      <c r="B15" t="s">
        <v>8</v>
      </c>
      <c r="C15" s="5">
        <v>85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A0D5-280E-46E3-96E0-58EA98F17690}">
  <dimension ref="B4:H21"/>
  <sheetViews>
    <sheetView topLeftCell="A5" zoomScale="175" zoomScaleNormal="175" workbookViewId="0">
      <selection activeCell="G6" sqref="G6"/>
    </sheetView>
  </sheetViews>
  <sheetFormatPr defaultRowHeight="15" x14ac:dyDescent="0.25"/>
  <cols>
    <col min="2" max="2" width="29.7109375" bestFit="1" customWidth="1"/>
    <col min="3" max="3" width="18.140625" customWidth="1"/>
    <col min="4" max="4" width="16" bestFit="1" customWidth="1"/>
    <col min="5" max="5" width="11.85546875" customWidth="1"/>
    <col min="6" max="6" width="19.140625" customWidth="1"/>
    <col min="7" max="7" width="12.85546875" customWidth="1"/>
    <col min="8" max="8" width="18.42578125" customWidth="1"/>
  </cols>
  <sheetData>
    <row r="4" spans="2:8" ht="15.75" thickBot="1" x14ac:dyDescent="0.3"/>
    <row r="5" spans="2:8" ht="30.75" thickBot="1" x14ac:dyDescent="0.3">
      <c r="B5" s="11" t="s">
        <v>0</v>
      </c>
      <c r="C5" s="12" t="s">
        <v>1</v>
      </c>
      <c r="D5" s="13" t="s">
        <v>9</v>
      </c>
      <c r="E5" s="9"/>
      <c r="F5" s="23" t="s">
        <v>21</v>
      </c>
      <c r="G5" s="24" t="s">
        <v>22</v>
      </c>
      <c r="H5" s="25" t="s">
        <v>23</v>
      </c>
    </row>
    <row r="6" spans="2:8" ht="15" customHeight="1" x14ac:dyDescent="0.25">
      <c r="B6" s="14" t="s">
        <v>11</v>
      </c>
      <c r="C6" s="3">
        <v>0.2</v>
      </c>
      <c r="D6" s="15" t="s">
        <v>5</v>
      </c>
      <c r="F6" s="20">
        <f>180/12*9</f>
        <v>135</v>
      </c>
      <c r="G6" s="19">
        <f>C13/F6</f>
        <v>0.97777777777777775</v>
      </c>
      <c r="H6" s="40">
        <f>(G6*C6)+(G7*C7)+(G8*C8)+(G9*C9)</f>
        <v>1.0021213282247765</v>
      </c>
    </row>
    <row r="7" spans="2:8" ht="15" customHeight="1" x14ac:dyDescent="0.25">
      <c r="B7" s="14" t="s">
        <v>12</v>
      </c>
      <c r="C7" s="3">
        <v>0.25</v>
      </c>
      <c r="D7" s="15" t="s">
        <v>18</v>
      </c>
      <c r="E7" s="5"/>
      <c r="F7" s="21">
        <f>145/12*9</f>
        <v>108.75</v>
      </c>
      <c r="G7" s="3">
        <f>C14/F7</f>
        <v>1.103448275862069</v>
      </c>
      <c r="H7" s="41"/>
    </row>
    <row r="8" spans="2:8" ht="15.75" customHeight="1" x14ac:dyDescent="0.25">
      <c r="B8" s="14" t="s">
        <v>13</v>
      </c>
      <c r="C8" s="3">
        <v>0.25</v>
      </c>
      <c r="D8" s="15" t="s">
        <v>17</v>
      </c>
      <c r="E8" s="10"/>
      <c r="F8" s="21">
        <f>90/12*9</f>
        <v>67.5</v>
      </c>
      <c r="G8" s="3">
        <f>C15/F8</f>
        <v>0.81481481481481477</v>
      </c>
      <c r="H8" s="41"/>
    </row>
    <row r="9" spans="2:8" ht="15.75" thickBot="1" x14ac:dyDescent="0.3">
      <c r="B9" s="16" t="s">
        <v>14</v>
      </c>
      <c r="C9" s="17">
        <v>0.3</v>
      </c>
      <c r="D9" s="18" t="s">
        <v>19</v>
      </c>
      <c r="F9" s="22">
        <f>30000/12*9</f>
        <v>22500</v>
      </c>
      <c r="G9" s="17">
        <f>E16/F9</f>
        <v>1.0900000000000001</v>
      </c>
      <c r="H9" s="42"/>
    </row>
    <row r="12" spans="2:8" x14ac:dyDescent="0.25">
      <c r="B12" t="s">
        <v>15</v>
      </c>
      <c r="C12" t="s">
        <v>20</v>
      </c>
      <c r="D12" t="s">
        <v>16</v>
      </c>
    </row>
    <row r="13" spans="2:8" x14ac:dyDescent="0.25">
      <c r="B13" t="s">
        <v>6</v>
      </c>
      <c r="C13">
        <v>132</v>
      </c>
      <c r="D13" s="5">
        <v>50</v>
      </c>
      <c r="E13" s="5">
        <f>(C13+C19)*D13</f>
        <v>7750</v>
      </c>
    </row>
    <row r="14" spans="2:8" x14ac:dyDescent="0.25">
      <c r="B14" t="s">
        <v>7</v>
      </c>
      <c r="C14">
        <v>120</v>
      </c>
      <c r="D14" s="5">
        <v>75</v>
      </c>
      <c r="E14" s="5">
        <f t="shared" ref="E14:E15" si="0">(C14+C20)*D14</f>
        <v>11250</v>
      </c>
    </row>
    <row r="15" spans="2:8" x14ac:dyDescent="0.25">
      <c r="B15" t="s">
        <v>8</v>
      </c>
      <c r="C15">
        <v>55</v>
      </c>
      <c r="D15" s="5">
        <v>85</v>
      </c>
      <c r="E15" s="5">
        <f t="shared" si="0"/>
        <v>5525</v>
      </c>
    </row>
    <row r="16" spans="2:8" x14ac:dyDescent="0.25">
      <c r="E16" s="5">
        <f>SUM(E13:E15)</f>
        <v>24525</v>
      </c>
    </row>
    <row r="18" spans="2:3" ht="15.75" thickBot="1" x14ac:dyDescent="0.3">
      <c r="B18" t="s">
        <v>24</v>
      </c>
    </row>
    <row r="19" spans="2:3" ht="15.75" thickBot="1" x14ac:dyDescent="0.3">
      <c r="B19" t="s">
        <v>6</v>
      </c>
      <c r="C19" s="7">
        <v>23</v>
      </c>
    </row>
    <row r="20" spans="2:3" ht="15.75" thickBot="1" x14ac:dyDescent="0.3">
      <c r="B20" t="s">
        <v>7</v>
      </c>
      <c r="C20" s="7">
        <v>30</v>
      </c>
    </row>
    <row r="21" spans="2:3" ht="15.75" thickBot="1" x14ac:dyDescent="0.3">
      <c r="B21" t="s">
        <v>8</v>
      </c>
      <c r="C21" s="8">
        <v>10</v>
      </c>
    </row>
  </sheetData>
  <mergeCells count="1">
    <mergeCell ref="H6:H9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66AF-9D8C-4A3A-AEEE-98E04824BB46}">
  <dimension ref="B1:H21"/>
  <sheetViews>
    <sheetView topLeftCell="A5" zoomScale="175" zoomScaleNormal="175" workbookViewId="0">
      <selection activeCell="F10" sqref="F10"/>
    </sheetView>
  </sheetViews>
  <sheetFormatPr defaultRowHeight="15" x14ac:dyDescent="0.25"/>
  <cols>
    <col min="2" max="2" width="29.7109375" bestFit="1" customWidth="1"/>
    <col min="3" max="3" width="18.140625" customWidth="1"/>
    <col min="4" max="4" width="16" bestFit="1" customWidth="1"/>
    <col min="5" max="5" width="11.85546875" customWidth="1"/>
    <col min="6" max="6" width="19.140625" customWidth="1"/>
    <col min="7" max="7" width="12.85546875" customWidth="1"/>
    <col min="8" max="8" width="18.42578125" customWidth="1"/>
  </cols>
  <sheetData>
    <row r="1" spans="2:8" hidden="1" x14ac:dyDescent="0.25"/>
    <row r="2" spans="2:8" hidden="1" x14ac:dyDescent="0.25"/>
    <row r="3" spans="2:8" hidden="1" x14ac:dyDescent="0.25"/>
    <row r="4" spans="2:8" ht="15.75" thickBot="1" x14ac:dyDescent="0.3"/>
    <row r="5" spans="2:8" ht="30.75" thickBot="1" x14ac:dyDescent="0.3">
      <c r="B5" s="11" t="s">
        <v>0</v>
      </c>
      <c r="C5" s="12" t="s">
        <v>1</v>
      </c>
      <c r="D5" s="13" t="s">
        <v>9</v>
      </c>
      <c r="E5" s="9"/>
      <c r="F5" s="26" t="s">
        <v>25</v>
      </c>
      <c r="G5" s="24" t="s">
        <v>26</v>
      </c>
      <c r="H5" s="25" t="s">
        <v>27</v>
      </c>
    </row>
    <row r="6" spans="2:8" ht="15" customHeight="1" x14ac:dyDescent="0.25">
      <c r="B6" s="14" t="s">
        <v>11</v>
      </c>
      <c r="C6" s="3">
        <v>0.2</v>
      </c>
      <c r="D6" s="15" t="s">
        <v>5</v>
      </c>
      <c r="F6" s="20">
        <f>C13+C19</f>
        <v>172</v>
      </c>
      <c r="G6" s="19">
        <f>F6/180</f>
        <v>0.9555555555555556</v>
      </c>
      <c r="H6" s="43">
        <f>(G6*C6)+(G7*C7)+(G8*C8)+(G9*C9)</f>
        <v>0.99287068965517244</v>
      </c>
    </row>
    <row r="7" spans="2:8" ht="15" customHeight="1" x14ac:dyDescent="0.25">
      <c r="B7" s="14" t="s">
        <v>12</v>
      </c>
      <c r="C7" s="3">
        <v>0.25</v>
      </c>
      <c r="D7" s="15" t="s">
        <v>18</v>
      </c>
      <c r="E7" s="5"/>
      <c r="F7" s="20">
        <f>C14+C20</f>
        <v>150</v>
      </c>
      <c r="G7" s="3">
        <f>F7/145</f>
        <v>1.0344827586206897</v>
      </c>
      <c r="H7" s="44"/>
    </row>
    <row r="8" spans="2:8" ht="15.75" customHeight="1" x14ac:dyDescent="0.25">
      <c r="B8" s="14" t="s">
        <v>13</v>
      </c>
      <c r="C8" s="3">
        <v>0.25</v>
      </c>
      <c r="D8" s="15" t="s">
        <v>17</v>
      </c>
      <c r="E8" s="10"/>
      <c r="F8" s="20">
        <f>C15+C21</f>
        <v>95</v>
      </c>
      <c r="G8" s="3">
        <f>F8/90</f>
        <v>1.0555555555555556</v>
      </c>
      <c r="H8" s="44"/>
    </row>
    <row r="9" spans="2:8" ht="15.75" thickBot="1" x14ac:dyDescent="0.3">
      <c r="B9" s="16" t="s">
        <v>14</v>
      </c>
      <c r="C9" s="17">
        <v>0.3</v>
      </c>
      <c r="D9" s="18" t="s">
        <v>19</v>
      </c>
      <c r="F9" s="27">
        <f>(F6*D13)+(F7*D14)+(F8*D15)</f>
        <v>27925</v>
      </c>
      <c r="G9" s="28">
        <f>F9/30000</f>
        <v>0.93083333333333329</v>
      </c>
      <c r="H9" s="45"/>
    </row>
    <row r="12" spans="2:8" x14ac:dyDescent="0.25">
      <c r="B12" t="s">
        <v>15</v>
      </c>
      <c r="C12" t="s">
        <v>20</v>
      </c>
      <c r="D12" t="s">
        <v>16</v>
      </c>
    </row>
    <row r="13" spans="2:8" x14ac:dyDescent="0.25">
      <c r="B13" t="s">
        <v>6</v>
      </c>
      <c r="C13">
        <v>132</v>
      </c>
      <c r="D13" s="5">
        <v>50</v>
      </c>
      <c r="E13" s="5">
        <f>(C13+C19)*D13</f>
        <v>8600</v>
      </c>
    </row>
    <row r="14" spans="2:8" x14ac:dyDescent="0.25">
      <c r="B14" t="s">
        <v>7</v>
      </c>
      <c r="C14">
        <v>120</v>
      </c>
      <c r="D14" s="5">
        <v>75</v>
      </c>
      <c r="E14" s="5">
        <f t="shared" ref="E14:E15" si="0">(C14+C20)*D14</f>
        <v>11250</v>
      </c>
    </row>
    <row r="15" spans="2:8" x14ac:dyDescent="0.25">
      <c r="B15" t="s">
        <v>8</v>
      </c>
      <c r="C15">
        <v>55</v>
      </c>
      <c r="D15" s="5">
        <v>85</v>
      </c>
      <c r="E15" s="5">
        <f t="shared" si="0"/>
        <v>8075</v>
      </c>
    </row>
    <row r="16" spans="2:8" x14ac:dyDescent="0.25">
      <c r="E16" s="5">
        <f>SUM(E13:E15)</f>
        <v>27925</v>
      </c>
    </row>
    <row r="18" spans="2:3" ht="15.75" thickBot="1" x14ac:dyDescent="0.3">
      <c r="B18" t="s">
        <v>24</v>
      </c>
    </row>
    <row r="19" spans="2:3" ht="15.75" thickBot="1" x14ac:dyDescent="0.3">
      <c r="B19" t="s">
        <v>6</v>
      </c>
      <c r="C19" s="7">
        <v>40</v>
      </c>
    </row>
    <row r="20" spans="2:3" ht="15.75" thickBot="1" x14ac:dyDescent="0.3">
      <c r="B20" t="s">
        <v>7</v>
      </c>
      <c r="C20" s="7">
        <v>30</v>
      </c>
    </row>
    <row r="21" spans="2:3" ht="15.75" thickBot="1" x14ac:dyDescent="0.3">
      <c r="B21" t="s">
        <v>8</v>
      </c>
      <c r="C21" s="8">
        <v>40</v>
      </c>
    </row>
  </sheetData>
  <mergeCells count="1">
    <mergeCell ref="H6:H9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CD26-A0A9-4404-8AD8-F38500097B09}">
  <sheetPr>
    <tabColor theme="9" tint="0.39997558519241921"/>
  </sheetPr>
  <dimension ref="B2:F15"/>
  <sheetViews>
    <sheetView zoomScale="160" zoomScaleNormal="160" workbookViewId="0">
      <selection activeCell="D7" sqref="D7"/>
    </sheetView>
  </sheetViews>
  <sheetFormatPr defaultRowHeight="15" x14ac:dyDescent="0.25"/>
  <cols>
    <col min="2" max="2" width="21" bestFit="1" customWidth="1"/>
    <col min="3" max="3" width="10.7109375" customWidth="1"/>
    <col min="4" max="4" width="16" bestFit="1" customWidth="1"/>
    <col min="5" max="5" width="9.140625" customWidth="1"/>
  </cols>
  <sheetData>
    <row r="2" spans="2:6" x14ac:dyDescent="0.25">
      <c r="F2" t="s">
        <v>41</v>
      </c>
    </row>
    <row r="3" spans="2:6" ht="15.75" thickBot="1" x14ac:dyDescent="0.3"/>
    <row r="4" spans="2:6" ht="30" x14ac:dyDescent="0.25">
      <c r="B4" s="11" t="s">
        <v>0</v>
      </c>
      <c r="C4" s="12" t="s">
        <v>1</v>
      </c>
      <c r="D4" s="13" t="s">
        <v>9</v>
      </c>
    </row>
    <row r="5" spans="2:6" x14ac:dyDescent="0.25">
      <c r="B5" s="14" t="s">
        <v>10</v>
      </c>
      <c r="C5" s="3">
        <v>0.5</v>
      </c>
      <c r="D5" s="29" t="s">
        <v>5</v>
      </c>
    </row>
    <row r="6" spans="2:6" x14ac:dyDescent="0.25">
      <c r="B6" s="14" t="s">
        <v>2</v>
      </c>
      <c r="C6" s="3">
        <v>0.15</v>
      </c>
      <c r="D6" s="30">
        <v>11160</v>
      </c>
    </row>
    <row r="7" spans="2:6" ht="15.75" thickBot="1" x14ac:dyDescent="0.3">
      <c r="B7" s="16" t="s">
        <v>3</v>
      </c>
      <c r="C7" s="17">
        <v>0.35</v>
      </c>
      <c r="D7" s="31" t="s">
        <v>4</v>
      </c>
    </row>
    <row r="11" spans="2:6" x14ac:dyDescent="0.25">
      <c r="B11" t="s">
        <v>28</v>
      </c>
    </row>
    <row r="13" spans="2:6" x14ac:dyDescent="0.25">
      <c r="B13" s="14" t="s">
        <v>10</v>
      </c>
      <c r="C13" s="15">
        <v>130</v>
      </c>
      <c r="D13" t="s">
        <v>39</v>
      </c>
    </row>
    <row r="14" spans="2:6" x14ac:dyDescent="0.25">
      <c r="B14" s="14" t="s">
        <v>2</v>
      </c>
      <c r="C14" s="15">
        <v>8400</v>
      </c>
      <c r="D14" t="s">
        <v>40</v>
      </c>
    </row>
    <row r="15" spans="2:6" ht="15.75" thickBot="1" x14ac:dyDescent="0.3">
      <c r="B15" s="16" t="s">
        <v>3</v>
      </c>
      <c r="C15" s="32">
        <v>0.96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DB54-8832-4FC9-9CCE-C4509D0CC721}">
  <dimension ref="B3:I14"/>
  <sheetViews>
    <sheetView zoomScale="160" zoomScaleNormal="160" workbookViewId="0">
      <selection activeCell="H10" sqref="H10"/>
    </sheetView>
  </sheetViews>
  <sheetFormatPr defaultRowHeight="15" outlineLevelCol="1" x14ac:dyDescent="0.25"/>
  <cols>
    <col min="2" max="2" width="21" bestFit="1" customWidth="1"/>
    <col min="3" max="3" width="15" customWidth="1"/>
    <col min="4" max="4" width="17.7109375" customWidth="1"/>
    <col min="5" max="5" width="11.42578125" customWidth="1"/>
    <col min="6" max="6" width="11.5703125" customWidth="1"/>
    <col min="7" max="7" width="10.28515625" customWidth="1"/>
    <col min="8" max="8" width="15" hidden="1" customWidth="1" outlineLevel="1"/>
    <col min="9" max="9" width="9.140625" collapsed="1"/>
  </cols>
  <sheetData>
    <row r="3" spans="2:8" ht="15.75" thickBot="1" x14ac:dyDescent="0.3"/>
    <row r="4" spans="2:8" ht="45.75" thickBot="1" x14ac:dyDescent="0.3">
      <c r="B4" s="11" t="s">
        <v>0</v>
      </c>
      <c r="C4" s="12" t="s">
        <v>1</v>
      </c>
      <c r="D4" s="13" t="s">
        <v>9</v>
      </c>
      <c r="E4" t="s">
        <v>30</v>
      </c>
      <c r="F4" s="26" t="s">
        <v>21</v>
      </c>
      <c r="G4" s="33" t="s">
        <v>22</v>
      </c>
      <c r="H4" s="25" t="s">
        <v>23</v>
      </c>
    </row>
    <row r="5" spans="2:8" ht="15" customHeight="1" x14ac:dyDescent="0.25">
      <c r="B5" s="14" t="s">
        <v>10</v>
      </c>
      <c r="C5" s="3">
        <v>0.5</v>
      </c>
      <c r="D5" s="29" t="s">
        <v>5</v>
      </c>
      <c r="E5">
        <v>180</v>
      </c>
      <c r="F5" s="20">
        <f>E5/12*9</f>
        <v>135</v>
      </c>
      <c r="G5" s="19">
        <f>D12/F5</f>
        <v>0.96296296296296291</v>
      </c>
      <c r="H5" s="43">
        <f>(G5*C5)+(G6*C6)+(G7*C7)</f>
        <v>0.98570332641639946</v>
      </c>
    </row>
    <row r="6" spans="2:8" ht="15" customHeight="1" x14ac:dyDescent="0.25">
      <c r="B6" s="14" t="s">
        <v>2</v>
      </c>
      <c r="C6" s="3">
        <v>0.15</v>
      </c>
      <c r="D6" s="30">
        <v>11160</v>
      </c>
      <c r="E6">
        <v>11160</v>
      </c>
      <c r="F6" s="21">
        <f>E6/12*9</f>
        <v>8370</v>
      </c>
      <c r="G6" s="36">
        <f t="shared" ref="G6:G7" si="0">D13/F6</f>
        <v>1.0035842293906809</v>
      </c>
      <c r="H6" s="44"/>
    </row>
    <row r="7" spans="2:8" ht="15.75" customHeight="1" thickBot="1" x14ac:dyDescent="0.3">
      <c r="B7" s="16" t="s">
        <v>3</v>
      </c>
      <c r="C7" s="17">
        <v>0.35</v>
      </c>
      <c r="D7" s="31" t="s">
        <v>4</v>
      </c>
      <c r="E7" s="37">
        <v>95</v>
      </c>
      <c r="F7" s="38">
        <v>95</v>
      </c>
      <c r="G7" s="39">
        <f t="shared" si="0"/>
        <v>1.0105263157894737</v>
      </c>
      <c r="H7" s="45"/>
    </row>
    <row r="10" spans="2:8" x14ac:dyDescent="0.25">
      <c r="B10" t="s">
        <v>28</v>
      </c>
    </row>
    <row r="11" spans="2:8" x14ac:dyDescent="0.25">
      <c r="C11" t="s">
        <v>32</v>
      </c>
      <c r="D11" t="s">
        <v>31</v>
      </c>
    </row>
    <row r="12" spans="2:8" x14ac:dyDescent="0.25">
      <c r="B12" s="14" t="s">
        <v>10</v>
      </c>
      <c r="C12" s="29" t="s">
        <v>29</v>
      </c>
      <c r="D12">
        <v>130</v>
      </c>
    </row>
    <row r="13" spans="2:8" x14ac:dyDescent="0.25">
      <c r="B13" s="14" t="s">
        <v>2</v>
      </c>
      <c r="C13" s="30">
        <v>8400</v>
      </c>
      <c r="D13">
        <v>8400</v>
      </c>
    </row>
    <row r="14" spans="2:8" ht="15.75" thickBot="1" x14ac:dyDescent="0.3">
      <c r="B14" s="16" t="s">
        <v>3</v>
      </c>
      <c r="C14" s="34">
        <v>0.96</v>
      </c>
      <c r="D14">
        <v>96</v>
      </c>
    </row>
  </sheetData>
  <mergeCells count="1">
    <mergeCell ref="H5:H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3C51-D512-4A38-B573-78C11760A8B3}">
  <sheetPr>
    <tabColor theme="9" tint="0.39997558519241921"/>
  </sheetPr>
  <dimension ref="B3:I15"/>
  <sheetViews>
    <sheetView zoomScale="160" zoomScaleNormal="160" workbookViewId="0">
      <selection activeCell="I5" sqref="I5"/>
    </sheetView>
  </sheetViews>
  <sheetFormatPr defaultRowHeight="15" outlineLevelCol="1" x14ac:dyDescent="0.25"/>
  <cols>
    <col min="2" max="2" width="23.140625" customWidth="1"/>
    <col min="3" max="3" width="10.7109375" customWidth="1"/>
    <col min="4" max="4" width="16" bestFit="1" customWidth="1"/>
    <col min="7" max="7" width="12.85546875" customWidth="1"/>
    <col min="8" max="8" width="13.140625" hidden="1" customWidth="1" outlineLevel="1"/>
    <col min="9" max="9" width="9.140625" collapsed="1"/>
  </cols>
  <sheetData>
    <row r="3" spans="2:8" ht="15.75" thickBot="1" x14ac:dyDescent="0.3"/>
    <row r="4" spans="2:8" ht="45.75" thickBot="1" x14ac:dyDescent="0.3">
      <c r="B4" s="11" t="s">
        <v>0</v>
      </c>
      <c r="C4" s="12" t="s">
        <v>1</v>
      </c>
      <c r="D4" s="13" t="s">
        <v>9</v>
      </c>
      <c r="E4" t="s">
        <v>30</v>
      </c>
      <c r="F4" s="26" t="s">
        <v>25</v>
      </c>
      <c r="G4" s="24" t="s">
        <v>26</v>
      </c>
      <c r="H4" s="25" t="s">
        <v>27</v>
      </c>
    </row>
    <row r="5" spans="2:8" x14ac:dyDescent="0.25">
      <c r="B5" s="14" t="s">
        <v>33</v>
      </c>
      <c r="C5" s="3">
        <v>0.5</v>
      </c>
      <c r="D5" s="29" t="s">
        <v>35</v>
      </c>
      <c r="E5">
        <v>3600</v>
      </c>
      <c r="F5" s="20">
        <v>3300</v>
      </c>
      <c r="G5" s="19">
        <f>F5/E5</f>
        <v>0.91666666666666663</v>
      </c>
      <c r="H5" s="43">
        <f>(G5*C5)+(G6*C6)+(G7*C7)</f>
        <v>1.0209999999999999</v>
      </c>
    </row>
    <row r="6" spans="2:8" x14ac:dyDescent="0.25">
      <c r="B6" s="14" t="s">
        <v>34</v>
      </c>
      <c r="C6" s="3">
        <v>0.2</v>
      </c>
      <c r="D6" s="30">
        <v>150000</v>
      </c>
      <c r="E6">
        <v>150000</v>
      </c>
      <c r="F6" s="21">
        <v>152000</v>
      </c>
      <c r="G6" s="19">
        <f>F6/E6</f>
        <v>1.0133333333333334</v>
      </c>
      <c r="H6" s="44"/>
    </row>
    <row r="7" spans="2:8" ht="15.75" thickBot="1" x14ac:dyDescent="0.3">
      <c r="B7" s="16" t="s">
        <v>38</v>
      </c>
      <c r="C7" s="17">
        <v>0.3</v>
      </c>
      <c r="D7" s="34">
        <v>0.1</v>
      </c>
      <c r="E7" s="6">
        <v>0.1</v>
      </c>
      <c r="F7" s="35">
        <v>0.08</v>
      </c>
      <c r="G7" s="19">
        <f>1+(E7-F7)/E7</f>
        <v>1.2</v>
      </c>
      <c r="H7" s="45"/>
    </row>
    <row r="11" spans="2:8" x14ac:dyDescent="0.25">
      <c r="B11" t="s">
        <v>36</v>
      </c>
    </row>
    <row r="13" spans="2:8" x14ac:dyDescent="0.25">
      <c r="B13" s="14" t="s">
        <v>33</v>
      </c>
      <c r="C13" s="29" t="s">
        <v>37</v>
      </c>
    </row>
    <row r="14" spans="2:8" x14ac:dyDescent="0.25">
      <c r="B14" s="14" t="s">
        <v>34</v>
      </c>
      <c r="C14" s="30">
        <v>152000</v>
      </c>
    </row>
    <row r="15" spans="2:8" ht="15.75" thickBot="1" x14ac:dyDescent="0.3">
      <c r="B15" s="16" t="s">
        <v>38</v>
      </c>
      <c r="C15" s="34">
        <v>0.08</v>
      </c>
    </row>
  </sheetData>
  <mergeCells count="1">
    <mergeCell ref="H5:H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1061-CFFD-4AEC-AF79-00142349759E}">
  <dimension ref="B3:H15"/>
  <sheetViews>
    <sheetView zoomScale="160" zoomScaleNormal="160" workbookViewId="0">
      <selection activeCell="B15" sqref="B15"/>
    </sheetView>
  </sheetViews>
  <sheetFormatPr defaultRowHeight="15" x14ac:dyDescent="0.25"/>
  <cols>
    <col min="2" max="2" width="23.42578125" customWidth="1"/>
    <col min="3" max="3" width="10.7109375" customWidth="1"/>
    <col min="4" max="4" width="16" bestFit="1" customWidth="1"/>
    <col min="7" max="7" width="12.85546875" customWidth="1"/>
    <col min="8" max="8" width="13.140625" customWidth="1"/>
  </cols>
  <sheetData>
    <row r="3" spans="2:8" ht="15.75" thickBot="1" x14ac:dyDescent="0.3"/>
    <row r="4" spans="2:8" ht="45.75" thickBot="1" x14ac:dyDescent="0.3">
      <c r="B4" s="11" t="s">
        <v>0</v>
      </c>
      <c r="C4" s="12" t="s">
        <v>1</v>
      </c>
      <c r="D4" s="13" t="s">
        <v>9</v>
      </c>
      <c r="E4" t="s">
        <v>30</v>
      </c>
      <c r="F4" s="26" t="s">
        <v>25</v>
      </c>
      <c r="G4" s="24" t="s">
        <v>26</v>
      </c>
      <c r="H4" s="25" t="s">
        <v>27</v>
      </c>
    </row>
    <row r="5" spans="2:8" x14ac:dyDescent="0.25">
      <c r="B5" s="14" t="s">
        <v>33</v>
      </c>
      <c r="C5" s="3">
        <v>0.5</v>
      </c>
      <c r="D5" s="29" t="s">
        <v>35</v>
      </c>
      <c r="E5">
        <v>3600</v>
      </c>
      <c r="F5" s="20">
        <v>3300</v>
      </c>
      <c r="G5" s="19">
        <f>F5/E5</f>
        <v>0.91666666666666663</v>
      </c>
      <c r="H5" s="43">
        <f>(G5*C5)+(G6*C6)+(G7*C7)</f>
        <v>1.0209999999999999</v>
      </c>
    </row>
    <row r="6" spans="2:8" x14ac:dyDescent="0.25">
      <c r="B6" s="14" t="s">
        <v>34</v>
      </c>
      <c r="C6" s="3">
        <v>0.2</v>
      </c>
      <c r="D6" s="30">
        <v>150000</v>
      </c>
      <c r="E6">
        <v>150000</v>
      </c>
      <c r="F6" s="21">
        <v>152000</v>
      </c>
      <c r="G6" s="19">
        <f>F6/E6</f>
        <v>1.0133333333333334</v>
      </c>
      <c r="H6" s="44"/>
    </row>
    <row r="7" spans="2:8" ht="15.75" thickBot="1" x14ac:dyDescent="0.3">
      <c r="B7" s="16" t="s">
        <v>38</v>
      </c>
      <c r="C7" s="17">
        <v>0.3</v>
      </c>
      <c r="D7" s="34">
        <v>0.1</v>
      </c>
      <c r="E7" s="6">
        <v>0.1</v>
      </c>
      <c r="F7" s="35">
        <v>0.08</v>
      </c>
      <c r="G7" s="19">
        <f>1+(E7-F7)/E7</f>
        <v>1.2</v>
      </c>
      <c r="H7" s="45"/>
    </row>
    <row r="11" spans="2:8" x14ac:dyDescent="0.25">
      <c r="B11" t="s">
        <v>36</v>
      </c>
    </row>
    <row r="13" spans="2:8" x14ac:dyDescent="0.25">
      <c r="B13" s="14" t="s">
        <v>33</v>
      </c>
      <c r="C13" s="29" t="s">
        <v>37</v>
      </c>
    </row>
    <row r="14" spans="2:8" x14ac:dyDescent="0.25">
      <c r="B14" s="14" t="s">
        <v>34</v>
      </c>
      <c r="C14" s="30">
        <v>152000</v>
      </c>
    </row>
    <row r="15" spans="2:8" ht="15.75" thickBot="1" x14ac:dyDescent="0.3">
      <c r="B15" s="16" t="s">
        <v>38</v>
      </c>
      <c r="C15" s="34">
        <v>0.08</v>
      </c>
    </row>
  </sheetData>
  <mergeCells count="1">
    <mergeCell ref="H5:H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KPI</vt:lpstr>
      <vt:lpstr>KPI B</vt:lpstr>
      <vt:lpstr>KPI celorok</vt:lpstr>
      <vt:lpstr>KPI ZV</vt:lpstr>
      <vt:lpstr>KPI ZV Výpočet</vt:lpstr>
      <vt:lpstr>KPI kvalita</vt:lpstr>
      <vt:lpstr>KPI kvalita výpočet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Tintěra</dc:creator>
  <cp:lastModifiedBy>Michael Tintěra</cp:lastModifiedBy>
  <dcterms:created xsi:type="dcterms:W3CDTF">2022-11-04T06:28:00Z</dcterms:created>
  <dcterms:modified xsi:type="dcterms:W3CDTF">2024-12-07T06:41:15Z</dcterms:modified>
</cp:coreProperties>
</file>